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activeTab="4"/>
  </bookViews>
  <sheets>
    <sheet name="bathroom " sheetId="1" r:id="rId1"/>
    <sheet name="bedroom " sheetId="2" r:id="rId2"/>
    <sheet name="kitchen " sheetId="3" r:id="rId3"/>
    <sheet name="living room " sheetId="4" r:id="rId4"/>
    <sheet name="total values" sheetId="5" r:id="rId5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5" i="3"/>
  <c r="J6" i="3"/>
  <c r="B11" i="5"/>
  <c r="M4" i="5" l="1"/>
  <c r="B10" i="5"/>
  <c r="E5" i="5"/>
  <c r="I1" i="5"/>
  <c r="J1" i="5"/>
  <c r="B9" i="5"/>
  <c r="B8" i="5"/>
  <c r="B7" i="5"/>
  <c r="J12" i="2"/>
  <c r="H13" i="2"/>
  <c r="U4" i="5"/>
  <c r="G6" i="3"/>
  <c r="G8" i="3" s="1"/>
  <c r="H4" i="2"/>
  <c r="Q4" i="5"/>
  <c r="H10" i="2"/>
  <c r="I6" i="2"/>
  <c r="F5" i="1"/>
  <c r="F6" i="1" s="1"/>
  <c r="F7" i="1" s="1"/>
  <c r="G6" i="4"/>
  <c r="G5" i="4"/>
  <c r="G4" i="4"/>
  <c r="G5" i="3"/>
  <c r="G4" i="3"/>
  <c r="J5" i="2"/>
  <c r="H5" i="2"/>
  <c r="B1" i="5"/>
  <c r="B3" i="4"/>
  <c r="B3" i="3"/>
  <c r="B3" i="2"/>
  <c r="B3" i="1"/>
  <c r="H14" i="2" l="1"/>
</calcChain>
</file>

<file path=xl/sharedStrings.xml><?xml version="1.0" encoding="utf-8"?>
<sst xmlns="http://schemas.openxmlformats.org/spreadsheetml/2006/main" count="140" uniqueCount="84">
  <si>
    <t>total cost</t>
  </si>
  <si>
    <t xml:space="preserve">12m of wire </t>
  </si>
  <si>
    <t xml:space="preserve"> 2 cfl light </t>
  </si>
  <si>
    <t xml:space="preserve">2 ordinary switch </t>
  </si>
  <si>
    <t>1 hour</t>
  </si>
  <si>
    <t>30 hours</t>
  </si>
  <si>
    <t>20w⇉</t>
  </si>
  <si>
    <t>kwh</t>
  </si>
  <si>
    <t>kwh/month</t>
  </si>
  <si>
    <t xml:space="preserve">14w </t>
  </si>
  <si>
    <t>energy</t>
  </si>
  <si>
    <t xml:space="preserve">20w </t>
  </si>
  <si>
    <t>kwh/day</t>
  </si>
  <si>
    <t>2h/day</t>
  </si>
  <si>
    <t xml:space="preserve">4h/day </t>
  </si>
  <si>
    <t>per day</t>
  </si>
  <si>
    <t>4 h</t>
  </si>
  <si>
    <t>120h</t>
  </si>
  <si>
    <t>2 hours</t>
  </si>
  <si>
    <t>hours</t>
  </si>
  <si>
    <t>0.84kwh/month * 4 lights</t>
  </si>
  <si>
    <t xml:space="preserve">kwh/day </t>
  </si>
  <si>
    <t>8 h</t>
  </si>
  <si>
    <t>h</t>
  </si>
  <si>
    <t>kwh /month</t>
  </si>
  <si>
    <t xml:space="preserve">1 LED </t>
  </si>
  <si>
    <t xml:space="preserve">4 LED light </t>
  </si>
  <si>
    <t>0.02 kwh</t>
  </si>
  <si>
    <t>LED light</t>
  </si>
  <si>
    <t xml:space="preserve">1 LED light </t>
  </si>
  <si>
    <t>9 LED</t>
  </si>
  <si>
    <t>14 w</t>
  </si>
  <si>
    <t>kw</t>
  </si>
  <si>
    <t>energy for 8 lights</t>
  </si>
  <si>
    <t xml:space="preserve">1kwh </t>
  </si>
  <si>
    <t xml:space="preserve">power </t>
  </si>
  <si>
    <t>Power</t>
  </si>
  <si>
    <t xml:space="preserve">Time used per one day </t>
  </si>
  <si>
    <t xml:space="preserve">Time used per month </t>
  </si>
  <si>
    <t xml:space="preserve">Energy </t>
  </si>
  <si>
    <t xml:space="preserve">Energy for 2 lamps </t>
  </si>
  <si>
    <t>Energy per month</t>
  </si>
  <si>
    <t>21m Wire</t>
  </si>
  <si>
    <t xml:space="preserve">4 Fancy switch </t>
  </si>
  <si>
    <t xml:space="preserve">1 Cfl switch </t>
  </si>
  <si>
    <t xml:space="preserve">0.02 kw </t>
  </si>
  <si>
    <t>The power for the LED light</t>
  </si>
  <si>
    <t xml:space="preserve">Time used per day </t>
  </si>
  <si>
    <t>Energy</t>
  </si>
  <si>
    <t xml:space="preserve">Per month </t>
  </si>
  <si>
    <t>Energy for 4 lights</t>
  </si>
  <si>
    <t xml:space="preserve">Power for the Cfl light </t>
  </si>
  <si>
    <t>Time used per month</t>
  </si>
  <si>
    <t>Energy per day</t>
  </si>
  <si>
    <t>Total energy of bedroom</t>
  </si>
  <si>
    <t xml:space="preserve">18m Wire </t>
  </si>
  <si>
    <t xml:space="preserve">7 Cfl </t>
  </si>
  <si>
    <t xml:space="preserve">2 Fancy switch </t>
  </si>
  <si>
    <t xml:space="preserve">Cfl light </t>
  </si>
  <si>
    <t>Time</t>
  </si>
  <si>
    <t xml:space="preserve"> Power</t>
  </si>
  <si>
    <t>Energy for 7 lamps</t>
  </si>
  <si>
    <t>Total energy of kitchen</t>
  </si>
  <si>
    <t xml:space="preserve">20m of Wire </t>
  </si>
  <si>
    <t>Time/day=</t>
  </si>
  <si>
    <t>Per month=</t>
  </si>
  <si>
    <t>Energy for 9 lamps</t>
  </si>
  <si>
    <t>Max Cost</t>
  </si>
  <si>
    <t>Min Cost</t>
  </si>
  <si>
    <t>Average Cost</t>
  </si>
  <si>
    <t>Number of Rooms</t>
  </si>
  <si>
    <t>Total Cost</t>
  </si>
  <si>
    <t xml:space="preserve">Total Cost </t>
  </si>
  <si>
    <t>Bathroom</t>
  </si>
  <si>
    <t>Bedroom</t>
  </si>
  <si>
    <t>Kitchen</t>
  </si>
  <si>
    <t>Living room</t>
  </si>
  <si>
    <t>Total Energy</t>
  </si>
  <si>
    <t>Electric bill</t>
  </si>
  <si>
    <t xml:space="preserve">Fixed </t>
  </si>
  <si>
    <t>Led light</t>
  </si>
  <si>
    <t>Incandesent light</t>
  </si>
  <si>
    <t>Cfl light</t>
  </si>
  <si>
    <t>Is the total cost within the budget?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</si>
</sst>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202124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FA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2DDB"/>
        <bgColor indexed="64"/>
      </patternFill>
    </fill>
    <fill>
      <patternFill patternType="solid">
        <fgColor rgb="FFE1779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11F4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3" xfId="0" applyBorder="1"/>
    <xf numFmtId="0" fontId="0" fillId="0" borderId="9" xfId="0" applyBorder="1"/>
    <xf numFmtId="0" fontId="0" fillId="2" borderId="1" xfId="0" applyFill="1" applyBorder="1"/>
    <xf numFmtId="0" fontId="6" fillId="0" borderId="2" xfId="0" applyFont="1" applyBorder="1"/>
    <xf numFmtId="0" fontId="6" fillId="0" borderId="0" xfId="0" applyFont="1"/>
    <xf numFmtId="0" fontId="3" fillId="3" borderId="2" xfId="0" applyFont="1" applyFill="1" applyBorder="1"/>
    <xf numFmtId="0" fontId="5" fillId="3" borderId="0" xfId="0" applyFont="1" applyFill="1"/>
    <xf numFmtId="0" fontId="6" fillId="3" borderId="2" xfId="0" applyFont="1" applyFill="1" applyBorder="1"/>
    <xf numFmtId="0" fontId="6" fillId="4" borderId="2" xfId="0" applyFont="1" applyFill="1" applyBorder="1"/>
    <xf numFmtId="0" fontId="4" fillId="8" borderId="2" xfId="0" applyFont="1" applyFill="1" applyBorder="1"/>
    <xf numFmtId="0" fontId="3" fillId="7" borderId="2" xfId="0" applyFont="1" applyFill="1" applyBorder="1"/>
    <xf numFmtId="164" fontId="6" fillId="7" borderId="2" xfId="1" applyFont="1" applyFill="1" applyBorder="1"/>
    <xf numFmtId="0" fontId="3" fillId="5" borderId="2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right"/>
    </xf>
    <xf numFmtId="0" fontId="3" fillId="6" borderId="2" xfId="0" applyFont="1" applyFill="1" applyBorder="1"/>
    <xf numFmtId="0" fontId="6" fillId="6" borderId="2" xfId="0" applyFont="1" applyFill="1" applyBorder="1"/>
    <xf numFmtId="0" fontId="6" fillId="6" borderId="2" xfId="0" applyFont="1" applyFill="1" applyBorder="1" applyAlignment="1">
      <alignment horizontal="right"/>
    </xf>
    <xf numFmtId="0" fontId="3" fillId="8" borderId="2" xfId="0" applyFont="1" applyFill="1" applyBorder="1"/>
    <xf numFmtId="0" fontId="6" fillId="8" borderId="2" xfId="0" applyFont="1" applyFill="1" applyBorder="1"/>
    <xf numFmtId="0" fontId="6" fillId="8" borderId="7" xfId="0" applyFont="1" applyFill="1" applyBorder="1"/>
    <xf numFmtId="0" fontId="6" fillId="8" borderId="11" xfId="0" applyFont="1" applyFill="1" applyBorder="1"/>
    <xf numFmtId="0" fontId="6" fillId="8" borderId="10" xfId="0" applyFont="1" applyFill="1" applyBorder="1"/>
    <xf numFmtId="0" fontId="3" fillId="11" borderId="5" xfId="0" applyFont="1" applyFill="1" applyBorder="1"/>
    <xf numFmtId="0" fontId="3" fillId="11" borderId="6" xfId="0" applyFont="1" applyFill="1" applyBorder="1"/>
    <xf numFmtId="0" fontId="3" fillId="11" borderId="4" xfId="0" applyFont="1" applyFill="1" applyBorder="1"/>
    <xf numFmtId="164" fontId="6" fillId="11" borderId="7" xfId="1" applyFont="1" applyFill="1" applyBorder="1"/>
    <xf numFmtId="164" fontId="6" fillId="11" borderId="2" xfId="1" applyFont="1" applyFill="1" applyBorder="1"/>
    <xf numFmtId="164" fontId="6" fillId="11" borderId="8" xfId="1" applyFont="1" applyFill="1" applyBorder="1"/>
    <xf numFmtId="0" fontId="6" fillId="10" borderId="2" xfId="0" applyFont="1" applyFill="1" applyBorder="1"/>
    <xf numFmtId="0" fontId="6" fillId="12" borderId="2" xfId="0" applyFont="1" applyFill="1" applyBorder="1"/>
    <xf numFmtId="164" fontId="6" fillId="12" borderId="2" xfId="0" applyNumberFormat="1" applyFont="1" applyFill="1" applyBorder="1"/>
    <xf numFmtId="0" fontId="6" fillId="13" borderId="2" xfId="0" applyFont="1" applyFill="1" applyBorder="1"/>
    <xf numFmtId="0" fontId="3" fillId="9" borderId="2" xfId="0" applyFont="1" applyFill="1" applyBorder="1"/>
    <xf numFmtId="164" fontId="6" fillId="9" borderId="2" xfId="1" applyFont="1" applyFill="1" applyBorder="1"/>
    <xf numFmtId="164" fontId="3" fillId="9" borderId="2" xfId="1" applyFont="1" applyFill="1" applyBorder="1"/>
    <xf numFmtId="0" fontId="6" fillId="9" borderId="2" xfId="0" applyFont="1" applyFill="1" applyBorder="1"/>
    <xf numFmtId="0" fontId="6" fillId="15" borderId="2" xfId="0" applyFont="1" applyFill="1" applyBorder="1"/>
    <xf numFmtId="164" fontId="7" fillId="8" borderId="2" xfId="0" applyNumberFormat="1" applyFont="1" applyFill="1" applyBorder="1"/>
    <xf numFmtId="164" fontId="4" fillId="8" borderId="2" xfId="1" applyFont="1" applyFill="1" applyBorder="1"/>
    <xf numFmtId="0" fontId="6" fillId="14" borderId="0" xfId="0" applyFont="1" applyFill="1"/>
    <xf numFmtId="0" fontId="6" fillId="16" borderId="2" xfId="0" applyFont="1" applyFill="1" applyBorder="1"/>
    <xf numFmtId="0" fontId="3" fillId="16" borderId="2" xfId="0" applyFont="1" applyFill="1" applyBorder="1"/>
    <xf numFmtId="0" fontId="2" fillId="17" borderId="2" xfId="0" applyFont="1" applyFill="1" applyBorder="1"/>
    <xf numFmtId="164" fontId="0" fillId="17" borderId="2" xfId="1" applyFont="1" applyFill="1" applyBorder="1"/>
    <xf numFmtId="0" fontId="0" fillId="17" borderId="2" xfId="0" applyFill="1" applyBorder="1"/>
    <xf numFmtId="165" fontId="0" fillId="17" borderId="2" xfId="0" applyNumberFormat="1" applyFill="1" applyBorder="1"/>
    <xf numFmtId="0" fontId="3" fillId="18" borderId="2" xfId="0" applyFont="1" applyFill="1" applyBorder="1"/>
    <xf numFmtId="0" fontId="6" fillId="18" borderId="2" xfId="0" applyFont="1" applyFill="1" applyBorder="1"/>
    <xf numFmtId="0" fontId="3" fillId="19" borderId="2" xfId="0" applyFont="1" applyFill="1" applyBorder="1"/>
    <xf numFmtId="164" fontId="6" fillId="19" borderId="2" xfId="1" applyFont="1" applyFill="1" applyBorder="1"/>
    <xf numFmtId="0" fontId="6" fillId="19" borderId="2" xfId="0" applyFont="1" applyFill="1" applyBorder="1"/>
    <xf numFmtId="0" fontId="6" fillId="13" borderId="2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11F4FF"/>
      <color rgb="FF99FF99"/>
      <color rgb="FFCC99FF"/>
      <color rgb="FF66FFFF"/>
      <color rgb="FF008080"/>
      <color rgb="FFC0C0C0"/>
      <color rgb="FFE17790"/>
      <color rgb="FFF32DDB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J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Relationship</a:t>
            </a:r>
            <a:r>
              <a:rPr lang="en-GB" baseline="0"/>
              <a:t> between power and energy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89606577797941"/>
          <c:y val="0.1229264898844127"/>
          <c:w val="0.82062387197809528"/>
          <c:h val="0.7299087034448634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'total values'!$L$11:$L$14</c:f>
              <c:numCache>
                <c:formatCode>General</c:formatCode>
                <c:ptCount val="4"/>
                <c:pt idx="0">
                  <c:v>0</c:v>
                </c:pt>
                <c:pt idx="1">
                  <c:v>1.4E-2</c:v>
                </c:pt>
                <c:pt idx="2">
                  <c:v>0.02</c:v>
                </c:pt>
                <c:pt idx="3">
                  <c:v>7.4999999999999997E-2</c:v>
                </c:pt>
              </c:numCache>
            </c:numRef>
          </c:xVal>
          <c:yVal>
            <c:numRef>
              <c:f>'total values'!$M$11:$M$14</c:f>
              <c:numCache>
                <c:formatCode>General</c:formatCode>
                <c:ptCount val="4"/>
                <c:pt idx="0">
                  <c:v>0</c:v>
                </c:pt>
                <c:pt idx="1">
                  <c:v>2.8000000000000001E-2</c:v>
                </c:pt>
                <c:pt idx="2">
                  <c:v>0.04</c:v>
                </c:pt>
                <c:pt idx="3">
                  <c:v>0.15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CD-4D29-8121-96C5691B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7696"/>
        <c:axId val="85920000"/>
      </c:scatterChart>
      <c:valAx>
        <c:axId val="8591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power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85920000"/>
        <c:crosses val="autoZero"/>
        <c:crossBetween val="midCat"/>
      </c:valAx>
      <c:valAx>
        <c:axId val="859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energy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85917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12</xdr:row>
      <xdr:rowOff>99060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E5725D43-81E5-6598-9BC2-2E0E7A82F43E}"/>
            </a:ext>
          </a:extLst>
        </xdr:cNvPr>
        <xdr:cNvSpPr>
          <a:spLocks noChangeAspect="1" noChangeArrowheads="1"/>
        </xdr:cNvSpPr>
      </xdr:nvSpPr>
      <xdr:spPr bwMode="auto">
        <a:xfrm>
          <a:off x="922972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99060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xmlns="" id="{38E8FFE1-5498-A1AF-0DCB-078610456316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54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99060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xmlns="" id="{B6A274DE-96DD-AB92-6C06-A0BDFE55FBFB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54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304800</xdr:colOff>
      <xdr:row>21</xdr:row>
      <xdr:rowOff>114300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7B903022-0945-F69D-E049-7398520EBE7D}"/>
            </a:ext>
          </a:extLst>
        </xdr:cNvPr>
        <xdr:cNvSpPr>
          <a:spLocks noChangeAspect="1" noChangeArrowheads="1"/>
        </xdr:cNvSpPr>
      </xdr:nvSpPr>
      <xdr:spPr bwMode="auto">
        <a:xfrm>
          <a:off x="6791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392457</xdr:colOff>
      <xdr:row>8</xdr:row>
      <xdr:rowOff>113793</xdr:rowOff>
    </xdr:from>
    <xdr:to>
      <xdr:col>9</xdr:col>
      <xdr:colOff>228556</xdr:colOff>
      <xdr:row>33</xdr:row>
      <xdr:rowOff>63409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1EE3362-17D5-F652-68B0-DD2B960B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6200000">
          <a:off x="2751238" y="1267832"/>
          <a:ext cx="4613056" cy="5444418"/>
        </a:xfrm>
        <a:prstGeom prst="rect">
          <a:avLst/>
        </a:prstGeom>
      </xdr:spPr>
    </xdr:pic>
    <xdr:clientData/>
  </xdr:twoCellAnchor>
  <xdr:twoCellAnchor>
    <xdr:from>
      <xdr:col>9</xdr:col>
      <xdr:colOff>662940</xdr:colOff>
      <xdr:row>8</xdr:row>
      <xdr:rowOff>164781</xdr:rowOff>
    </xdr:from>
    <xdr:to>
      <xdr:col>18</xdr:col>
      <xdr:colOff>125730</xdr:colOff>
      <xdr:row>29</xdr:row>
      <xdr:rowOff>99059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ED899F18-382C-1A86-5AD1-6B35332CD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7" workbookViewId="0">
      <selection activeCell="E13" sqref="E13"/>
    </sheetView>
  </sheetViews>
  <sheetFormatPr defaultRowHeight="14.25" x14ac:dyDescent="0.2"/>
  <cols>
    <col min="1" max="1" width="11.25" bestFit="1" customWidth="1"/>
    <col min="2" max="2" width="9.25" bestFit="1" customWidth="1"/>
    <col min="3" max="3" width="16.625" bestFit="1" customWidth="1"/>
    <col min="5" max="5" width="21.625" bestFit="1" customWidth="1"/>
    <col min="6" max="6" width="10.25" bestFit="1" customWidth="1"/>
    <col min="7" max="7" width="11.375" bestFit="1" customWidth="1"/>
  </cols>
  <sheetData>
    <row r="1" spans="1:7" ht="15.75" x14ac:dyDescent="0.25">
      <c r="A1" s="44" t="s">
        <v>1</v>
      </c>
      <c r="B1" s="44" t="s">
        <v>2</v>
      </c>
      <c r="C1" s="44" t="s">
        <v>3</v>
      </c>
      <c r="D1" s="3"/>
      <c r="E1" s="6" t="s">
        <v>36</v>
      </c>
      <c r="F1" s="7" t="s">
        <v>6</v>
      </c>
      <c r="G1" s="7" t="s">
        <v>45</v>
      </c>
    </row>
    <row r="2" spans="1:7" ht="15" x14ac:dyDescent="0.2">
      <c r="A2" s="45">
        <v>12</v>
      </c>
      <c r="B2" s="45">
        <v>2</v>
      </c>
      <c r="C2" s="45">
        <v>1</v>
      </c>
      <c r="E2" s="8" t="s">
        <v>37</v>
      </c>
      <c r="F2" s="8" t="s">
        <v>4</v>
      </c>
      <c r="G2" s="8"/>
    </row>
    <row r="3" spans="1:7" ht="15" x14ac:dyDescent="0.2">
      <c r="A3" s="46" t="s">
        <v>0</v>
      </c>
      <c r="B3" s="47">
        <f>SUM(A2,B2,C2)</f>
        <v>15</v>
      </c>
      <c r="C3" s="46"/>
      <c r="E3" s="8" t="s">
        <v>38</v>
      </c>
      <c r="F3" s="8" t="s">
        <v>5</v>
      </c>
      <c r="G3" s="8"/>
    </row>
    <row r="4" spans="1:7" ht="15" x14ac:dyDescent="0.2">
      <c r="A4" s="1"/>
      <c r="E4" s="4"/>
      <c r="F4" s="4"/>
      <c r="G4" s="4"/>
    </row>
    <row r="5" spans="1:7" ht="15" x14ac:dyDescent="0.2">
      <c r="A5" s="1"/>
      <c r="E5" s="9" t="s">
        <v>39</v>
      </c>
      <c r="F5" s="9">
        <f>SUM(0.02*1)</f>
        <v>0.02</v>
      </c>
      <c r="G5" s="9" t="s">
        <v>7</v>
      </c>
    </row>
    <row r="6" spans="1:7" ht="15" x14ac:dyDescent="0.2">
      <c r="A6" s="1"/>
      <c r="E6" s="9" t="s">
        <v>40</v>
      </c>
      <c r="F6" s="9">
        <f>SUM(F5*2)</f>
        <v>0.04</v>
      </c>
      <c r="G6" s="9" t="s">
        <v>7</v>
      </c>
    </row>
    <row r="7" spans="1:7" ht="15" x14ac:dyDescent="0.2">
      <c r="A7" s="1"/>
      <c r="E7" s="9" t="s">
        <v>41</v>
      </c>
      <c r="F7" s="9">
        <f>SUM(F6*30)</f>
        <v>1.2</v>
      </c>
      <c r="G7" s="9" t="s">
        <v>8</v>
      </c>
    </row>
    <row r="8" spans="1:7" ht="15" x14ac:dyDescent="0.2">
      <c r="A8" s="1"/>
      <c r="E8" s="4"/>
      <c r="F8" s="4"/>
      <c r="G8" s="4"/>
    </row>
    <row r="9" spans="1:7" ht="15" x14ac:dyDescent="0.2">
      <c r="A9" s="1"/>
      <c r="E9" s="5"/>
      <c r="F9" s="5"/>
      <c r="G9" s="5"/>
    </row>
    <row r="10" spans="1:7" x14ac:dyDescent="0.2">
      <c r="A10" s="1"/>
    </row>
    <row r="11" spans="1:7" x14ac:dyDescent="0.2">
      <c r="A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342"/>
  <sheetViews>
    <sheetView zoomScaleNormal="100" workbookViewId="0">
      <selection activeCell="D26" sqref="D26"/>
    </sheetView>
  </sheetViews>
  <sheetFormatPr defaultRowHeight="14.25" x14ac:dyDescent="0.2"/>
  <cols>
    <col min="1" max="1" width="12.875" customWidth="1"/>
    <col min="2" max="2" width="17.375" customWidth="1"/>
    <col min="3" max="3" width="13.625" customWidth="1"/>
    <col min="4" max="4" width="13.375" customWidth="1"/>
    <col min="7" max="7" width="24.75" bestFit="1" customWidth="1"/>
    <col min="8" max="8" width="24.875" customWidth="1"/>
    <col min="9" max="9" width="16.25" bestFit="1" customWidth="1"/>
    <col min="10" max="10" width="11.375" bestFit="1" customWidth="1"/>
    <col min="11" max="11" width="10.75" bestFit="1" customWidth="1"/>
    <col min="13" max="13" width="13.375" bestFit="1" customWidth="1"/>
  </cols>
  <sheetData>
    <row r="1" spans="1:11" ht="15.75" x14ac:dyDescent="0.25">
      <c r="A1" s="11" t="s">
        <v>42</v>
      </c>
      <c r="B1" s="11" t="s">
        <v>43</v>
      </c>
      <c r="C1" s="11" t="s">
        <v>26</v>
      </c>
      <c r="D1" s="11" t="s">
        <v>44</v>
      </c>
      <c r="G1" s="13" t="s">
        <v>46</v>
      </c>
      <c r="H1" s="14"/>
      <c r="I1" s="14"/>
      <c r="J1" s="14"/>
      <c r="K1" s="14"/>
    </row>
    <row r="2" spans="1:11" ht="15" x14ac:dyDescent="0.2">
      <c r="A2" s="12">
        <v>21</v>
      </c>
      <c r="B2" s="12">
        <v>3</v>
      </c>
      <c r="C2" s="12">
        <v>6</v>
      </c>
      <c r="D2" s="12">
        <v>0.5</v>
      </c>
      <c r="G2" s="14" t="s">
        <v>25</v>
      </c>
      <c r="H2" s="14" t="s">
        <v>9</v>
      </c>
      <c r="I2" s="14"/>
      <c r="J2" s="14"/>
      <c r="K2" s="14"/>
    </row>
    <row r="3" spans="1:11" ht="15" x14ac:dyDescent="0.2">
      <c r="A3" s="12" t="s">
        <v>71</v>
      </c>
      <c r="B3" s="12">
        <f>SUM(A2,B2,C2,D2)</f>
        <v>30.5</v>
      </c>
      <c r="C3" s="12"/>
      <c r="D3" s="12"/>
      <c r="G3" s="14" t="s">
        <v>47</v>
      </c>
      <c r="H3" s="14" t="s">
        <v>18</v>
      </c>
      <c r="I3" s="14"/>
      <c r="J3" s="14"/>
      <c r="K3" s="14"/>
    </row>
    <row r="4" spans="1:11" ht="15" x14ac:dyDescent="0.2">
      <c r="G4" s="14" t="s">
        <v>49</v>
      </c>
      <c r="H4" s="15">
        <f>SUM(2*30)</f>
        <v>60</v>
      </c>
      <c r="I4" s="14" t="s">
        <v>19</v>
      </c>
      <c r="J4" s="14"/>
      <c r="K4" s="14"/>
    </row>
    <row r="5" spans="1:11" ht="15" x14ac:dyDescent="0.2">
      <c r="G5" s="14" t="s">
        <v>48</v>
      </c>
      <c r="H5" s="14">
        <f>0.014*2</f>
        <v>2.8000000000000001E-2</v>
      </c>
      <c r="I5" s="14" t="s">
        <v>21</v>
      </c>
      <c r="J5" s="14">
        <f>0.028 *30</f>
        <v>0.84</v>
      </c>
      <c r="K5" s="14" t="s">
        <v>8</v>
      </c>
    </row>
    <row r="6" spans="1:11" ht="15" x14ac:dyDescent="0.2">
      <c r="G6" s="14" t="s">
        <v>50</v>
      </c>
      <c r="H6" s="14" t="s">
        <v>20</v>
      </c>
      <c r="I6" s="14">
        <f>0.84*4</f>
        <v>3.36</v>
      </c>
      <c r="J6" s="14" t="s">
        <v>8</v>
      </c>
      <c r="K6" s="14"/>
    </row>
    <row r="8" spans="1:11" ht="15.75" x14ac:dyDescent="0.25">
      <c r="G8" s="16" t="s">
        <v>51</v>
      </c>
      <c r="H8" s="17" t="s">
        <v>11</v>
      </c>
      <c r="I8" s="17"/>
      <c r="J8" s="17"/>
      <c r="K8" s="17"/>
    </row>
    <row r="9" spans="1:11" ht="15" x14ac:dyDescent="0.2">
      <c r="G9" s="17" t="s">
        <v>47</v>
      </c>
      <c r="H9" s="17" t="s">
        <v>22</v>
      </c>
      <c r="I9" s="17"/>
      <c r="J9" s="17"/>
      <c r="K9" s="17"/>
    </row>
    <row r="10" spans="1:11" ht="15" x14ac:dyDescent="0.2">
      <c r="G10" s="17" t="s">
        <v>52</v>
      </c>
      <c r="H10" s="17">
        <f>8*30</f>
        <v>240</v>
      </c>
      <c r="I10" s="17" t="s">
        <v>23</v>
      </c>
      <c r="J10" s="17"/>
      <c r="K10" s="17"/>
    </row>
    <row r="11" spans="1:11" ht="15" x14ac:dyDescent="0.2">
      <c r="G11" s="17"/>
      <c r="H11" s="17"/>
      <c r="I11" s="17"/>
      <c r="J11" s="17"/>
      <c r="K11" s="17"/>
    </row>
    <row r="12" spans="1:11" ht="15" x14ac:dyDescent="0.2">
      <c r="G12" s="17" t="s">
        <v>53</v>
      </c>
      <c r="H12" s="18" t="s">
        <v>27</v>
      </c>
      <c r="I12" s="17" t="s">
        <v>33</v>
      </c>
      <c r="J12" s="17">
        <f>0.02*8</f>
        <v>0.16</v>
      </c>
      <c r="K12" s="17" t="s">
        <v>7</v>
      </c>
    </row>
    <row r="13" spans="1:11" ht="15" x14ac:dyDescent="0.2">
      <c r="G13" s="17" t="s">
        <v>41</v>
      </c>
      <c r="H13" s="17">
        <f>0.16*30</f>
        <v>4.8</v>
      </c>
      <c r="I13" s="17" t="s">
        <v>24</v>
      </c>
      <c r="J13" s="17"/>
      <c r="K13" s="17"/>
    </row>
    <row r="14" spans="1:11" ht="15" x14ac:dyDescent="0.2">
      <c r="G14" s="17" t="s">
        <v>54</v>
      </c>
      <c r="H14" s="17">
        <f>I6+H13</f>
        <v>8.16</v>
      </c>
      <c r="I14" s="17" t="s">
        <v>24</v>
      </c>
      <c r="J14" s="17"/>
      <c r="K14" s="17"/>
    </row>
    <row r="136259" spans="68:68" x14ac:dyDescent="0.2">
      <c r="BP136259">
        <v>30</v>
      </c>
    </row>
    <row r="136342" spans="16384:16384" x14ac:dyDescent="0.2">
      <c r="XFD136342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8" zoomScaleNormal="118" workbookViewId="0">
      <selection activeCell="C7" sqref="C7"/>
    </sheetView>
  </sheetViews>
  <sheetFormatPr defaultRowHeight="14.25" x14ac:dyDescent="0.2"/>
  <cols>
    <col min="1" max="1" width="11.125" customWidth="1"/>
    <col min="2" max="2" width="12.75" customWidth="1"/>
    <col min="3" max="3" width="8.125" bestFit="1" customWidth="1"/>
    <col min="4" max="4" width="17.5" customWidth="1"/>
    <col min="6" max="6" width="24" customWidth="1"/>
    <col min="7" max="7" width="7.125" bestFit="1" customWidth="1"/>
    <col min="8" max="8" width="12.875" customWidth="1"/>
    <col min="9" max="9" width="20.375" customWidth="1"/>
    <col min="10" max="10" width="8.25" customWidth="1"/>
    <col min="11" max="11" width="12.25" customWidth="1"/>
  </cols>
  <sheetData>
    <row r="1" spans="1:11" ht="15.75" x14ac:dyDescent="0.25">
      <c r="A1" s="50" t="s">
        <v>55</v>
      </c>
      <c r="B1" s="50" t="s">
        <v>29</v>
      </c>
      <c r="C1" s="50" t="s">
        <v>56</v>
      </c>
      <c r="D1" s="50" t="s">
        <v>57</v>
      </c>
      <c r="F1" s="19" t="s">
        <v>58</v>
      </c>
      <c r="G1" s="20"/>
      <c r="H1" s="20"/>
      <c r="I1" s="48" t="s">
        <v>28</v>
      </c>
      <c r="J1" s="49"/>
      <c r="K1" s="49"/>
    </row>
    <row r="2" spans="1:11" ht="15" x14ac:dyDescent="0.2">
      <c r="A2" s="51">
        <v>18</v>
      </c>
      <c r="B2" s="51">
        <v>1.5</v>
      </c>
      <c r="C2" s="51">
        <v>7</v>
      </c>
      <c r="D2" s="51">
        <v>1.5</v>
      </c>
      <c r="F2" s="20" t="s">
        <v>59</v>
      </c>
      <c r="G2" s="20" t="s">
        <v>13</v>
      </c>
      <c r="H2" s="20"/>
      <c r="I2" s="49" t="s">
        <v>59</v>
      </c>
      <c r="J2" s="49" t="s">
        <v>14</v>
      </c>
      <c r="K2" s="49"/>
    </row>
    <row r="3" spans="1:11" ht="15" x14ac:dyDescent="0.2">
      <c r="A3" s="52" t="s">
        <v>72</v>
      </c>
      <c r="B3" s="51">
        <f>SUM(A2,B2,C2,D2)</f>
        <v>28</v>
      </c>
      <c r="C3" s="52"/>
      <c r="D3" s="52"/>
      <c r="F3" s="20" t="s">
        <v>60</v>
      </c>
      <c r="G3" s="20" t="s">
        <v>11</v>
      </c>
      <c r="H3" s="20"/>
      <c r="I3" s="49" t="s">
        <v>36</v>
      </c>
      <c r="J3" s="49" t="s">
        <v>9</v>
      </c>
      <c r="K3" s="49"/>
    </row>
    <row r="4" spans="1:11" ht="15" x14ac:dyDescent="0.2">
      <c r="F4" s="20" t="s">
        <v>53</v>
      </c>
      <c r="G4" s="20">
        <f>0.02*2</f>
        <v>0.04</v>
      </c>
      <c r="H4" s="20" t="s">
        <v>12</v>
      </c>
      <c r="I4" s="49" t="s">
        <v>53</v>
      </c>
      <c r="J4" s="49">
        <f>0.014*4</f>
        <v>5.6000000000000001E-2</v>
      </c>
      <c r="K4" s="49" t="s">
        <v>15</v>
      </c>
    </row>
    <row r="5" spans="1:11" ht="15" x14ac:dyDescent="0.2">
      <c r="F5" s="20" t="s">
        <v>41</v>
      </c>
      <c r="G5" s="20">
        <f>0.04*30</f>
        <v>1.2</v>
      </c>
      <c r="H5" s="20" t="s">
        <v>8</v>
      </c>
      <c r="I5" s="49" t="s">
        <v>39</v>
      </c>
      <c r="J5" s="49">
        <f>0.056*1</f>
        <v>5.6000000000000001E-2</v>
      </c>
      <c r="K5" s="49" t="s">
        <v>15</v>
      </c>
    </row>
    <row r="6" spans="1:11" ht="15" x14ac:dyDescent="0.2">
      <c r="E6" s="2"/>
      <c r="F6" s="21" t="s">
        <v>61</v>
      </c>
      <c r="G6" s="20">
        <f>1.2*7</f>
        <v>8.4</v>
      </c>
      <c r="H6" s="21" t="s">
        <v>8</v>
      </c>
      <c r="I6" s="49" t="s">
        <v>41</v>
      </c>
      <c r="J6" s="49">
        <f>0.056*30</f>
        <v>1.68</v>
      </c>
      <c r="K6" s="49" t="s">
        <v>8</v>
      </c>
    </row>
    <row r="7" spans="1:11" ht="15" x14ac:dyDescent="0.2">
      <c r="E7" s="2"/>
      <c r="F7" s="21"/>
      <c r="G7" s="22"/>
      <c r="H7" s="23"/>
    </row>
    <row r="8" spans="1:11" ht="15" x14ac:dyDescent="0.2">
      <c r="E8" s="2"/>
      <c r="F8" s="21" t="s">
        <v>62</v>
      </c>
      <c r="G8" s="20">
        <f>G6+J6</f>
        <v>10.08</v>
      </c>
      <c r="H8" s="21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145" zoomScaleNormal="145" workbookViewId="0">
      <selection activeCell="B17" sqref="B17"/>
    </sheetView>
  </sheetViews>
  <sheetFormatPr defaultRowHeight="14.25" x14ac:dyDescent="0.2"/>
  <cols>
    <col min="1" max="1" width="13.625" customWidth="1"/>
    <col min="2" max="2" width="10.5" customWidth="1"/>
    <col min="3" max="3" width="16.625" customWidth="1"/>
    <col min="6" max="6" width="19.5" customWidth="1"/>
    <col min="8" max="8" width="11.375" bestFit="1" customWidth="1"/>
  </cols>
  <sheetData>
    <row r="1" spans="1:8" ht="15.75" x14ac:dyDescent="0.25">
      <c r="A1" s="24" t="s">
        <v>63</v>
      </c>
      <c r="B1" s="25" t="s">
        <v>30</v>
      </c>
      <c r="C1" s="26" t="s">
        <v>43</v>
      </c>
      <c r="F1" s="30" t="s">
        <v>64</v>
      </c>
      <c r="G1" s="30" t="s">
        <v>16</v>
      </c>
      <c r="H1" s="30"/>
    </row>
    <row r="2" spans="1:8" ht="15" x14ac:dyDescent="0.2">
      <c r="A2" s="27">
        <v>20</v>
      </c>
      <c r="B2" s="28">
        <v>13.5</v>
      </c>
      <c r="C2" s="29">
        <v>3</v>
      </c>
      <c r="F2" s="30" t="s">
        <v>65</v>
      </c>
      <c r="G2" s="30" t="s">
        <v>17</v>
      </c>
      <c r="H2" s="30"/>
    </row>
    <row r="3" spans="1:8" ht="15" x14ac:dyDescent="0.2">
      <c r="A3" s="27" t="s">
        <v>72</v>
      </c>
      <c r="B3" s="28">
        <f>SUM(A2,B2,C2)</f>
        <v>36.5</v>
      </c>
      <c r="C3" s="29"/>
      <c r="F3" s="30" t="s">
        <v>36</v>
      </c>
      <c r="G3" s="30" t="s">
        <v>31</v>
      </c>
      <c r="H3" s="30"/>
    </row>
    <row r="4" spans="1:8" ht="15" x14ac:dyDescent="0.2">
      <c r="F4" s="30" t="s">
        <v>53</v>
      </c>
      <c r="G4" s="30">
        <f>0.014*4</f>
        <v>5.6000000000000001E-2</v>
      </c>
      <c r="H4" s="30" t="s">
        <v>7</v>
      </c>
    </row>
    <row r="5" spans="1:8" ht="15" x14ac:dyDescent="0.2">
      <c r="F5" s="30" t="s">
        <v>41</v>
      </c>
      <c r="G5" s="30">
        <f>0.056*30</f>
        <v>1.68</v>
      </c>
      <c r="H5" s="30" t="s">
        <v>8</v>
      </c>
    </row>
    <row r="6" spans="1:8" ht="15" x14ac:dyDescent="0.2">
      <c r="F6" s="30" t="s">
        <v>66</v>
      </c>
      <c r="G6" s="30">
        <f>1.68*9</f>
        <v>15.12</v>
      </c>
      <c r="H6" s="30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85" zoomScaleNormal="85" workbookViewId="0">
      <selection activeCell="B11" sqref="B11"/>
    </sheetView>
  </sheetViews>
  <sheetFormatPr defaultRowHeight="14.25" x14ac:dyDescent="0.2"/>
  <cols>
    <col min="1" max="1" width="33.25" bestFit="1" customWidth="1"/>
    <col min="2" max="2" width="16.875" bestFit="1" customWidth="1"/>
    <col min="4" max="4" width="19.375" customWidth="1"/>
    <col min="5" max="5" width="10.375" customWidth="1"/>
    <col min="6" max="6" width="12.25" customWidth="1"/>
    <col min="8" max="8" width="12.75" customWidth="1"/>
    <col min="9" max="9" width="9.375" customWidth="1"/>
    <col min="20" max="20" width="16.375" bestFit="1" customWidth="1"/>
  </cols>
  <sheetData>
    <row r="1" spans="1:22" ht="15.75" x14ac:dyDescent="0.25">
      <c r="A1" s="19" t="s">
        <v>72</v>
      </c>
      <c r="B1" s="39">
        <f>SUM(B2:B5)</f>
        <v>110</v>
      </c>
      <c r="D1" s="42" t="s">
        <v>41</v>
      </c>
      <c r="E1" s="42">
        <v>1.2</v>
      </c>
      <c r="F1" s="42" t="s">
        <v>8</v>
      </c>
      <c r="H1" s="34" t="s">
        <v>78</v>
      </c>
      <c r="I1" s="35">
        <f>SUM(E5*I2)</f>
        <v>4.1471999999999989</v>
      </c>
      <c r="J1" s="36">
        <f>SUM(I1+I3)</f>
        <v>9.147199999999998</v>
      </c>
      <c r="L1" s="30" t="s">
        <v>80</v>
      </c>
      <c r="M1" s="30"/>
      <c r="N1" s="30"/>
      <c r="P1" s="38" t="s">
        <v>82</v>
      </c>
      <c r="Q1" s="38"/>
      <c r="R1" s="38"/>
      <c r="T1" s="9" t="s">
        <v>81</v>
      </c>
      <c r="U1" s="9"/>
      <c r="V1" s="9"/>
    </row>
    <row r="2" spans="1:22" ht="15" x14ac:dyDescent="0.2">
      <c r="A2" s="10" t="s">
        <v>73</v>
      </c>
      <c r="B2" s="40">
        <v>15</v>
      </c>
      <c r="D2" s="42" t="s">
        <v>41</v>
      </c>
      <c r="E2" s="42">
        <v>8.16</v>
      </c>
      <c r="F2" s="42" t="s">
        <v>8</v>
      </c>
      <c r="H2" s="37" t="s">
        <v>34</v>
      </c>
      <c r="I2" s="35">
        <v>0.12</v>
      </c>
      <c r="J2" s="37"/>
      <c r="L2" s="30" t="s">
        <v>59</v>
      </c>
      <c r="M2" s="30">
        <v>2</v>
      </c>
      <c r="N2" s="30" t="s">
        <v>23</v>
      </c>
      <c r="P2" s="38" t="s">
        <v>59</v>
      </c>
      <c r="Q2" s="38">
        <v>2</v>
      </c>
      <c r="R2" s="38" t="s">
        <v>23</v>
      </c>
      <c r="T2" s="9" t="s">
        <v>59</v>
      </c>
      <c r="U2" s="9">
        <v>2</v>
      </c>
      <c r="V2" s="9" t="s">
        <v>23</v>
      </c>
    </row>
    <row r="3" spans="1:22" ht="15" x14ac:dyDescent="0.2">
      <c r="A3" s="10" t="s">
        <v>74</v>
      </c>
      <c r="B3" s="40">
        <v>30.5</v>
      </c>
      <c r="D3" s="42" t="s">
        <v>41</v>
      </c>
      <c r="E3" s="42">
        <v>10.08</v>
      </c>
      <c r="F3" s="42" t="s">
        <v>8</v>
      </c>
      <c r="H3" s="37" t="s">
        <v>79</v>
      </c>
      <c r="I3" s="35">
        <v>5</v>
      </c>
      <c r="J3" s="37"/>
      <c r="L3" s="30" t="s">
        <v>36</v>
      </c>
      <c r="M3" s="30">
        <v>1.4E-2</v>
      </c>
      <c r="N3" s="30" t="s">
        <v>32</v>
      </c>
      <c r="P3" s="38" t="s">
        <v>36</v>
      </c>
      <c r="Q3" s="38">
        <v>0.02</v>
      </c>
      <c r="R3" s="38" t="s">
        <v>32</v>
      </c>
      <c r="T3" s="9" t="s">
        <v>36</v>
      </c>
      <c r="U3" s="9">
        <v>7.4999999999999997E-2</v>
      </c>
      <c r="V3" s="9" t="s">
        <v>32</v>
      </c>
    </row>
    <row r="4" spans="1:22" ht="15" x14ac:dyDescent="0.2">
      <c r="A4" s="10" t="s">
        <v>75</v>
      </c>
      <c r="B4" s="40">
        <v>28</v>
      </c>
      <c r="D4" s="42" t="s">
        <v>41</v>
      </c>
      <c r="E4" s="42">
        <v>15.12</v>
      </c>
      <c r="F4" s="42" t="s">
        <v>8</v>
      </c>
      <c r="L4" s="30" t="s">
        <v>48</v>
      </c>
      <c r="M4" s="30">
        <f>SUM(M2*M3)</f>
        <v>2.8000000000000001E-2</v>
      </c>
      <c r="N4" s="30" t="s">
        <v>7</v>
      </c>
      <c r="P4" s="38" t="s">
        <v>48</v>
      </c>
      <c r="Q4" s="38">
        <f>SUM(Q2*Q3)</f>
        <v>0.04</v>
      </c>
      <c r="R4" s="38" t="s">
        <v>7</v>
      </c>
      <c r="T4" s="9" t="s">
        <v>48</v>
      </c>
      <c r="U4" s="9">
        <f>SUM(U2*U3)</f>
        <v>0.15</v>
      </c>
      <c r="V4" s="9" t="s">
        <v>7</v>
      </c>
    </row>
    <row r="5" spans="1:22" ht="15.75" x14ac:dyDescent="0.25">
      <c r="A5" s="10" t="s">
        <v>76</v>
      </c>
      <c r="B5" s="40">
        <v>36.5</v>
      </c>
      <c r="D5" s="43" t="s">
        <v>77</v>
      </c>
      <c r="E5" s="43">
        <f>SUM(E$1:E$4)</f>
        <v>34.559999999999995</v>
      </c>
      <c r="F5" s="43" t="s">
        <v>8</v>
      </c>
    </row>
    <row r="7" spans="1:22" ht="15" x14ac:dyDescent="0.2">
      <c r="A7" s="31" t="s">
        <v>67</v>
      </c>
      <c r="B7" s="32">
        <f>MAX(B2:B5)</f>
        <v>36.5</v>
      </c>
    </row>
    <row r="8" spans="1:22" ht="15" x14ac:dyDescent="0.2">
      <c r="A8" s="31" t="s">
        <v>68</v>
      </c>
      <c r="B8" s="32">
        <f>MIN(B2:B5)</f>
        <v>15</v>
      </c>
    </row>
    <row r="9" spans="1:22" ht="15" x14ac:dyDescent="0.2">
      <c r="A9" s="31" t="s">
        <v>69</v>
      </c>
      <c r="B9" s="32">
        <f>AVERAGE(B2:B5)</f>
        <v>27.5</v>
      </c>
    </row>
    <row r="10" spans="1:22" ht="15" x14ac:dyDescent="0.2">
      <c r="A10" s="33" t="s">
        <v>70</v>
      </c>
      <c r="B10" s="33">
        <f>COUNTA(A2:A5)</f>
        <v>4</v>
      </c>
      <c r="L10" s="41" t="s">
        <v>10</v>
      </c>
      <c r="M10" s="41" t="s">
        <v>35</v>
      </c>
    </row>
    <row r="11" spans="1:22" ht="15" x14ac:dyDescent="0.2">
      <c r="A11" s="33" t="s">
        <v>83</v>
      </c>
      <c r="B11" s="53" t="str">
        <f>IF(B1&lt;=500,"Yes","no")</f>
        <v>Yes</v>
      </c>
      <c r="L11" s="41">
        <v>0</v>
      </c>
      <c r="M11" s="41">
        <v>0</v>
      </c>
    </row>
    <row r="12" spans="1:22" ht="15" x14ac:dyDescent="0.2">
      <c r="L12" s="41">
        <v>1.4E-2</v>
      </c>
      <c r="M12" s="41">
        <v>2.8000000000000001E-2</v>
      </c>
    </row>
    <row r="13" spans="1:22" ht="15" x14ac:dyDescent="0.2">
      <c r="L13" s="41">
        <v>0.02</v>
      </c>
      <c r="M13" s="41">
        <v>0.04</v>
      </c>
    </row>
    <row r="14" spans="1:22" ht="15" x14ac:dyDescent="0.2">
      <c r="L14" s="41">
        <v>7.4999999999999997E-2</v>
      </c>
      <c r="M14" s="41">
        <v>0.15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bathroom </vt:lpstr>
      <vt:lpstr>bedroom </vt:lpstr>
      <vt:lpstr>kitchen </vt:lpstr>
      <vt:lpstr>living room </vt:lpstr>
      <vt:lpstr>total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Ultimate</cp:lastModifiedBy>
  <dcterms:created xsi:type="dcterms:W3CDTF">2023-05-06T18:21:26Z</dcterms:created>
  <dcterms:modified xsi:type="dcterms:W3CDTF">2023-05-17T16:27:39Z</dcterms:modified>
</cp:coreProperties>
</file>