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DB2036-0AF1-4C4B-A591-1227E0C9683A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Physics Sheet" sheetId="1" r:id="rId1"/>
    <sheet name="ICT and Math Sheet" sheetId="5" r:id="rId2"/>
    <sheet name="Math and ICT Sh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11" i="4"/>
  <c r="B21" i="4" s="1"/>
  <c r="B12" i="5"/>
  <c r="C12" i="5" s="1"/>
  <c r="D12" i="5" s="1"/>
  <c r="B11" i="5"/>
  <c r="C11" i="5" s="1"/>
  <c r="D11" i="5" s="1"/>
  <c r="B9" i="5"/>
  <c r="C9" i="5" s="1"/>
  <c r="D9" i="5" s="1"/>
  <c r="B10" i="5"/>
  <c r="C10" i="5" s="1"/>
  <c r="D10" i="5" s="1"/>
  <c r="D12" i="4"/>
  <c r="D13" i="4"/>
  <c r="D14" i="4"/>
  <c r="D15" i="4"/>
  <c r="D16" i="4"/>
  <c r="D17" i="4"/>
  <c r="D14" i="5" l="1"/>
</calcChain>
</file>

<file path=xl/sharedStrings.xml><?xml version="1.0" encoding="utf-8"?>
<sst xmlns="http://schemas.openxmlformats.org/spreadsheetml/2006/main" count="110" uniqueCount="47">
  <si>
    <t>incandescent</t>
  </si>
  <si>
    <t>CFL</t>
  </si>
  <si>
    <t>LED</t>
  </si>
  <si>
    <t>motion-activated</t>
  </si>
  <si>
    <t>0.15kW*10=1.5kWh</t>
  </si>
  <si>
    <t>0.045kW*10=0.45kWh</t>
  </si>
  <si>
    <t>0.026kW*10=0.26kWh</t>
  </si>
  <si>
    <t>0.056kW*10=0.56kWh</t>
  </si>
  <si>
    <t>0.45kWh/bulb*6=2.7kWh</t>
  </si>
  <si>
    <t>1.5kWh/bulb*5=7.5kWh</t>
  </si>
  <si>
    <t>0.26kWh/bulb*10=2.6kWh</t>
  </si>
  <si>
    <t>0.56kWh/bulb=0.56kWh</t>
  </si>
  <si>
    <t>Light Intensity: 2800 Lumens</t>
  </si>
  <si>
    <t>Type Of Light Bulb</t>
  </si>
  <si>
    <t>Incandescent Light Bulbs</t>
  </si>
  <si>
    <t>CFL Light Bulbs</t>
  </si>
  <si>
    <t>LED Light Bulbs</t>
  </si>
  <si>
    <t>Motion-Activated Light Bulbs</t>
  </si>
  <si>
    <t>Energy</t>
  </si>
  <si>
    <t>Power Output</t>
  </si>
  <si>
    <t>Total Cost ------------------&gt;</t>
  </si>
  <si>
    <t>How Much Bulbs Were Used</t>
  </si>
  <si>
    <t>Time</t>
  </si>
  <si>
    <t>10h/Month</t>
  </si>
  <si>
    <t>Quantity</t>
  </si>
  <si>
    <t>Wires</t>
  </si>
  <si>
    <t>Equipment</t>
  </si>
  <si>
    <t>Incadescent Light Bulbs</t>
  </si>
  <si>
    <t>Motion-Activated Light Bulb</t>
  </si>
  <si>
    <t>Electrical Socket</t>
  </si>
  <si>
    <t>Ordinary Switch</t>
  </si>
  <si>
    <t>Fancy Switch</t>
  </si>
  <si>
    <t>Automatic Switch</t>
  </si>
  <si>
    <t>Cost/Item</t>
  </si>
  <si>
    <t xml:space="preserve">Total cost of Equipment </t>
  </si>
  <si>
    <t>Total Cost: --------------------&gt;</t>
  </si>
  <si>
    <t>Power Output (Energy * Amount of Bulbs Used)</t>
  </si>
  <si>
    <t>Electrical Bill</t>
  </si>
  <si>
    <t>Energy (kWh) (Kilo Watts Produced * Time)</t>
  </si>
  <si>
    <t>Electrical Bill (Power Output* 0.12)</t>
  </si>
  <si>
    <t>0.56kWh*0.12=0.067JOD</t>
  </si>
  <si>
    <t>2.6kWh*0.12=0.312JOD</t>
  </si>
  <si>
    <t>2.7kWh*0.12=0.324JOD</t>
  </si>
  <si>
    <t>7.5kWh*0.12=0.900JOD</t>
  </si>
  <si>
    <t>1.603JD/Month</t>
  </si>
  <si>
    <t>Time (h/Months)</t>
  </si>
  <si>
    <t>Total Cost ------------------------------------------------------&gt;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</si>
</sst>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JOD]\ #,##0.000"/>
    <numFmt numFmtId="165" formatCode="_([$JOD]\ * #,##0.00_);_([$JOD]\ * \(#,##0.00\);_([$JOD]\ * &quot;-&quot;??_);_(@_)"/>
    <numFmt numFmtId="166" formatCode="_([$JOD]\ * #,##0.000_);_([$JOD]\ * \(#,##0.000\);_([$JOD]\ * &quot;-&quot;?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/>
    <xf numFmtId="164" fontId="2" fillId="0" borderId="0" xfId="0" applyNumberFormat="1" applyFont="1"/>
    <xf numFmtId="165" fontId="3" fillId="5" borderId="0" xfId="0" applyNumberFormat="1" applyFont="1" applyFill="1"/>
    <xf numFmtId="166" fontId="2" fillId="0" borderId="0" xfId="0" applyNumberFormat="1" applyFont="1"/>
    <xf numFmtId="0" fontId="2" fillId="3" borderId="2" xfId="0" applyFont="1" applyFill="1" applyBorder="1" applyAlignment="1">
      <alignment horizontal="right"/>
    </xf>
    <xf numFmtId="0" fontId="4" fillId="6" borderId="0" xfId="0" applyFont="1" applyFill="1" applyAlignment="1"/>
    <xf numFmtId="0" fontId="4" fillId="4" borderId="4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0_);_([$JOD]\ * \(#,##0.000\);_([$JOD]\ * &quot;-&quot;?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Used Per Bulb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'ICT and Math Sheet'!$A$9:$A$12</c:f>
              <c:strCache>
                <c:ptCount val="4"/>
                <c:pt idx="0">
                  <c:v>incandescent</c:v>
                </c:pt>
                <c:pt idx="1">
                  <c:v>CFL</c:v>
                </c:pt>
                <c:pt idx="2">
                  <c:v>LED</c:v>
                </c:pt>
                <c:pt idx="3">
                  <c:v>motion-activated</c:v>
                </c:pt>
              </c:strCache>
            </c:strRef>
          </c:cat>
          <c:val>
            <c:numRef>
              <c:f>'ICT and Math Sheet'!$B$9:$B$12</c:f>
              <c:numCache>
                <c:formatCode>General</c:formatCode>
                <c:ptCount val="4"/>
                <c:pt idx="0">
                  <c:v>1.5</c:v>
                </c:pt>
                <c:pt idx="1">
                  <c:v>0.44999999999999996</c:v>
                </c:pt>
                <c:pt idx="2">
                  <c:v>0.26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8-486D-9B24-DB8A6292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1382696"/>
        <c:axId val="441381056"/>
      </c:barChart>
      <c:catAx>
        <c:axId val="44138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1056"/>
        <c:crosses val="autoZero"/>
        <c:auto val="1"/>
        <c:lblAlgn val="ctr"/>
        <c:lblOffset val="100"/>
        <c:noMultiLvlLbl val="0"/>
      </c:catAx>
      <c:valAx>
        <c:axId val="4413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3692038495189"/>
          <c:y val="0.19486111111111112"/>
          <c:w val="0.814363079615048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'ICT and Math Sheet'!$D$8</c:f>
              <c:strCache>
                <c:ptCount val="1"/>
                <c:pt idx="0">
                  <c:v>Electrical Bill (Power Output* 0.12)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'ICT and Math Sheet'!$D$9:$D$12</c:f>
              <c:numCache>
                <c:formatCode>_([$JOD]\ * #,##0.000_);_([$JOD]\ * \(#,##0.000\);_([$JOD]\ * "-"???_);_(@_)</c:formatCode>
                <c:ptCount val="4"/>
                <c:pt idx="0">
                  <c:v>0.89999999999999991</c:v>
                </c:pt>
                <c:pt idx="1">
                  <c:v>0.32399999999999995</c:v>
                </c:pt>
                <c:pt idx="2">
                  <c:v>0.312</c:v>
                </c:pt>
                <c:pt idx="3">
                  <c:v>6.720000000000001E-2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B-4024-BA61-4776761C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45760"/>
        <c:axId val="443240512"/>
      </c:lineChart>
      <c:catAx>
        <c:axId val="44324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240512"/>
        <c:crosses val="autoZero"/>
        <c:auto val="1"/>
        <c:lblAlgn val="ctr"/>
        <c:lblOffset val="100"/>
        <c:noMultiLvlLbl val="0"/>
      </c:catAx>
      <c:valAx>
        <c:axId val="443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Sheet'!$B$11:$B$19</c:f>
              <c:numCache>
                <c:formatCode>_([$JOD]\ * #,##0.000_);_([$JOD]\ * \(#,##0.000\);_([$JOD]\ * "-"???_);_(@_)</c:formatCode>
                <c:ptCount val="9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3.5</c:v>
                </c:pt>
                <c:pt idx="5">
                  <c:v>0.5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E-4C32-BB91-36182F000A0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Sheet'!$C$11:$C$19</c:f>
              <c:numCache>
                <c:formatCode>General</c:formatCode>
                <c:ptCount val="9"/>
                <c:pt idx="0">
                  <c:v>72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18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E-4C32-BB91-36182F000A0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Sheet'!$D$11:$D$19</c:f>
              <c:numCache>
                <c:formatCode>_([$JOD]\ * #,##0.000_);_([$JOD]\ * \(#,##0.000\);_([$JOD]\ * "-"???_);_(@_)</c:formatCode>
                <c:ptCount val="9"/>
                <c:pt idx="0">
                  <c:v>72</c:v>
                </c:pt>
                <c:pt idx="1">
                  <c:v>2.5</c:v>
                </c:pt>
                <c:pt idx="2">
                  <c:v>6</c:v>
                </c:pt>
                <c:pt idx="3">
                  <c:v>15</c:v>
                </c:pt>
                <c:pt idx="4">
                  <c:v>3.5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E-4C32-BB91-36182F00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646752"/>
        <c:axId val="432645768"/>
      </c:barChart>
      <c:catAx>
        <c:axId val="4326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45768"/>
        <c:crosses val="autoZero"/>
        <c:auto val="1"/>
        <c:lblAlgn val="ctr"/>
        <c:lblOffset val="100"/>
        <c:noMultiLvlLbl val="0"/>
      </c:catAx>
      <c:valAx>
        <c:axId val="4326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3692038495189"/>
          <c:y val="0.19486111111111112"/>
          <c:w val="0.814363079615048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'ICT and Math Sheet'!$D$8</c:f>
              <c:strCache>
                <c:ptCount val="1"/>
                <c:pt idx="0">
                  <c:v>Electrical Bill (Power Output* 0.12)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'ICT and Math Sheet'!$D$9:$D$12</c:f>
              <c:numCache>
                <c:formatCode>_([$JOD]\ * #,##0.000_);_([$JOD]\ * \(#,##0.000\);_([$JOD]\ * "-"???_);_(@_)</c:formatCode>
                <c:ptCount val="4"/>
                <c:pt idx="0">
                  <c:v>0.89999999999999991</c:v>
                </c:pt>
                <c:pt idx="1">
                  <c:v>0.32399999999999995</c:v>
                </c:pt>
                <c:pt idx="2">
                  <c:v>0.312</c:v>
                </c:pt>
                <c:pt idx="3">
                  <c:v>6.720000000000001E-2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9-41CC-9606-BE0E90DF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45760"/>
        <c:axId val="443240512"/>
      </c:lineChart>
      <c:catAx>
        <c:axId val="44324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240512"/>
        <c:crosses val="autoZero"/>
        <c:auto val="1"/>
        <c:lblAlgn val="ctr"/>
        <c:lblOffset val="100"/>
        <c:noMultiLvlLbl val="0"/>
      </c:catAx>
      <c:valAx>
        <c:axId val="443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Used Per Bulb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'ICT and Math Sheet'!$A$9:$A$12</c:f>
              <c:strCache>
                <c:ptCount val="4"/>
                <c:pt idx="0">
                  <c:v>incandescent</c:v>
                </c:pt>
                <c:pt idx="1">
                  <c:v>CFL</c:v>
                </c:pt>
                <c:pt idx="2">
                  <c:v>LED</c:v>
                </c:pt>
                <c:pt idx="3">
                  <c:v>motion-activated</c:v>
                </c:pt>
              </c:strCache>
            </c:strRef>
          </c:cat>
          <c:val>
            <c:numRef>
              <c:f>'ICT and Math Sheet'!$B$9:$B$12</c:f>
              <c:numCache>
                <c:formatCode>General</c:formatCode>
                <c:ptCount val="4"/>
                <c:pt idx="0">
                  <c:v>1.5</c:v>
                </c:pt>
                <c:pt idx="1">
                  <c:v>0.44999999999999996</c:v>
                </c:pt>
                <c:pt idx="2">
                  <c:v>0.26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0-4AB7-A499-165B2A68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1382696"/>
        <c:axId val="441381056"/>
      </c:barChart>
      <c:catAx>
        <c:axId val="44138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1056"/>
        <c:crosses val="autoZero"/>
        <c:auto val="1"/>
        <c:lblAlgn val="ctr"/>
        <c:lblOffset val="100"/>
        <c:noMultiLvlLbl val="0"/>
      </c:catAx>
      <c:valAx>
        <c:axId val="4413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194222</xdr:rowOff>
    </xdr:from>
    <xdr:to>
      <xdr:col>2</xdr:col>
      <xdr:colOff>1675086</xdr:colOff>
      <xdr:row>41</xdr:row>
      <xdr:rowOff>76637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1672898</xdr:colOff>
      <xdr:row>14</xdr:row>
      <xdr:rowOff>3504</xdr:rowOff>
    </xdr:from>
    <xdr:to>
      <xdr:col>5</xdr:col>
      <xdr:colOff>328449</xdr:colOff>
      <xdr:row>41</xdr:row>
      <xdr:rowOff>76638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2372930</xdr:colOff>
      <xdr:row>39</xdr:row>
      <xdr:rowOff>98535</xdr:rowOff>
    </xdr:from>
    <xdr:to>
      <xdr:col>5</xdr:col>
      <xdr:colOff>1127672</xdr:colOff>
      <xdr:row>41</xdr:row>
      <xdr:rowOff>2846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643D80-8471-408F-866E-6216EDDA4F26}"/>
            </a:ext>
          </a:extLst>
        </xdr:cNvPr>
        <xdr:cNvSpPr txBox="1"/>
      </xdr:nvSpPr>
      <xdr:spPr>
        <a:xfrm>
          <a:off x="7387240" y="7499569"/>
          <a:ext cx="6812673" cy="276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Incandescent</a:t>
          </a:r>
          <a:r>
            <a:rPr lang="en-US" sz="1100" baseline="0"/>
            <a:t> Light Bulb                  CFL Light Bulb                         LED Light Bulb                     Motion-Activated Light Bulb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1859094</xdr:colOff>
      <xdr:row>8</xdr:row>
      <xdr:rowOff>159882</xdr:rowOff>
    </xdr:from>
    <xdr:to>
      <xdr:col>10</xdr:col>
      <xdr:colOff>252469</xdr:colOff>
      <xdr:row>29</xdr:row>
      <xdr:rowOff>57380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11475</xdr:rowOff>
    </xdr:from>
    <xdr:to>
      <xdr:col>3</xdr:col>
      <xdr:colOff>1595229</xdr:colOff>
      <xdr:row>47</xdr:row>
      <xdr:rowOff>37519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54426C-DE9F-4173-975B-2BE4A8E76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711505</xdr:colOff>
      <xdr:row>45</xdr:row>
      <xdr:rowOff>126235</xdr:rowOff>
    </xdr:from>
    <xdr:to>
      <xdr:col>4</xdr:col>
      <xdr:colOff>546829</xdr:colOff>
      <xdr:row>47</xdr:row>
      <xdr:rowOff>12607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D0267-1883-45CC-8698-2076239C30A3}"/>
            </a:ext>
          </a:extLst>
        </xdr:cNvPr>
        <xdr:cNvSpPr txBox="1"/>
      </xdr:nvSpPr>
      <xdr:spPr>
        <a:xfrm>
          <a:off x="711505" y="8905301"/>
          <a:ext cx="6812673" cy="276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Incandescent</a:t>
          </a:r>
          <a:r>
            <a:rPr lang="en-US" sz="1100" baseline="0"/>
            <a:t> Light Bulb                  CFL Light Bulb                         LED Light Bulb                     Motion-Activated Light Bulb</a:t>
          </a:r>
          <a:endParaRPr lang="en-US" sz="1100"/>
        </a:p>
      </xdr:txBody>
    </xdr:sp>
    <xdr:clientData/>
  </xdr:twoCellAnchor>
  <xdr:twoCellAnchor>
    <xdr:from>
      <xdr:col>11</xdr:col>
      <xdr:colOff>11476</xdr:colOff>
      <xdr:row>0</xdr:row>
      <xdr:rowOff>0</xdr:rowOff>
    </xdr:from>
    <xdr:to>
      <xdr:col>22</xdr:col>
      <xdr:colOff>10420</xdr:colOff>
      <xdr:row>26</xdr:row>
      <xdr:rowOff>32394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D835DB-9296-4231-98ED-DC65F8A4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7" totalsRowShown="0" headerRowDxfId="27" dataDxfId="26">
  <autoFilter ref="A2:F7" xr:uid="{00000000-0009-0000-0100-000001000000}"/>
  <tableColumns count="6">
    <tableColumn id="1" xr3:uid="{00000000-0010-0000-0000-000001000000}" name="Type Of Light Bulb" dataDxfId="25"/>
    <tableColumn id="2" xr3:uid="{00000000-0010-0000-0000-000002000000}" name="Energy" dataDxfId="24"/>
    <tableColumn id="3" xr3:uid="{00000000-0010-0000-0000-000003000000}" name="Power Output" dataDxfId="23"/>
    <tableColumn id="4" xr3:uid="{00000000-0010-0000-0000-000004000000}" name="Electrical Bill" dataDxfId="22"/>
    <tableColumn id="5" xr3:uid="{00000000-0010-0000-0000-000005000000}" name="How Much Bulbs Were Used" dataDxfId="21"/>
    <tableColumn id="6" xr3:uid="{00000000-0010-0000-0000-000006000000}" name="Tim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8:F14" totalsRowCount="1" headerRowDxfId="19" dataDxfId="18">
  <autoFilter ref="A8:F13" xr:uid="{00000000-0009-0000-0100-000003000000}"/>
  <tableColumns count="6">
    <tableColumn id="1" xr3:uid="{00000000-0010-0000-0100-000001000000}" name="Type Of Light Bulb" dataDxfId="17" totalsRowDxfId="16"/>
    <tableColumn id="2" xr3:uid="{00000000-0010-0000-0100-000002000000}" name="Energy (kWh) (Kilo Watts Produced * Time)" dataDxfId="15" totalsRowDxfId="14"/>
    <tableColumn id="3" xr3:uid="{00000000-0010-0000-0100-000003000000}" name="Power Output (Energy * Amount of Bulbs Used)" totalsRowLabel="Total Cost ------------------------------------------------------&gt;" dataDxfId="13" totalsRowDxfId="12"/>
    <tableColumn id="4" xr3:uid="{00000000-0010-0000-0100-000004000000}" name="Electrical Bill (Power Output* 0.12)" totalsRowFunction="custom" dataDxfId="11" totalsRowDxfId="10">
      <calculatedColumnFormula>Table134[[#This Row],[Power Output (Energy * Amount of Bulbs Used)]]*0.12</calculatedColumnFormula>
      <totalsRowFormula>SUM(Table134[Electrical Bill (Power Output* 0.12)])</totalsRowFormula>
    </tableColumn>
    <tableColumn id="5" xr3:uid="{00000000-0010-0000-0100-000005000000}" name="How Much Bulbs Were Used" dataDxfId="9" totalsRowDxfId="8"/>
    <tableColumn id="6" xr3:uid="{00000000-0010-0000-0100-000006000000}" name="Time (h/Months)" dataDxfId="7" totalsRow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A10:D19" totalsRowShown="0" headerRowDxfId="5" dataDxfId="4">
  <autoFilter ref="A10:D19" xr:uid="{00000000-0009-0000-0100-000008000000}"/>
  <tableColumns count="4">
    <tableColumn id="1" xr3:uid="{00000000-0010-0000-0200-000001000000}" name="Equipment" dataDxfId="3"/>
    <tableColumn id="2" xr3:uid="{00000000-0010-0000-0200-000002000000}" name="Cost/Item" dataDxfId="2"/>
    <tableColumn id="3" xr3:uid="{00000000-0010-0000-0200-000003000000}" name="Quantity" dataDxfId="1"/>
    <tableColumn id="4" xr3:uid="{00000000-0010-0000-0200-000004000000}" name="Total cost of Equipment " dataDxfId="0">
      <calculatedColumnFormula>Table8[[#This Row],[Quantity]]*Table8[[#This Row],[Cost/Item]]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E17" sqref="E17"/>
    </sheetView>
  </sheetViews>
  <sheetFormatPr defaultRowHeight="15" x14ac:dyDescent="0.25"/>
  <cols>
    <col min="1" max="1" width="28.42578125" bestFit="1" customWidth="1"/>
    <col min="2" max="2" width="22.28515625" bestFit="1" customWidth="1"/>
    <col min="3" max="3" width="26.140625" bestFit="1" customWidth="1"/>
    <col min="4" max="4" width="24.7109375" bestFit="1" customWidth="1"/>
    <col min="5" max="5" width="31.42578125" bestFit="1" customWidth="1"/>
    <col min="6" max="7" width="11.28515625" bestFit="1" customWidth="1"/>
  </cols>
  <sheetData>
    <row r="1" spans="1:7" ht="15.75" x14ac:dyDescent="0.25">
      <c r="A1" s="18" t="s">
        <v>12</v>
      </c>
      <c r="B1" s="18"/>
      <c r="C1" s="18"/>
      <c r="D1" s="18"/>
      <c r="E1" s="18"/>
      <c r="F1" s="18"/>
      <c r="G1" s="17"/>
    </row>
    <row r="2" spans="1:7" ht="15.75" x14ac:dyDescent="0.25">
      <c r="A2" s="3" t="s">
        <v>13</v>
      </c>
      <c r="B2" s="4" t="s">
        <v>18</v>
      </c>
      <c r="C2" s="4" t="s">
        <v>19</v>
      </c>
      <c r="D2" s="4" t="s">
        <v>37</v>
      </c>
      <c r="E2" s="4" t="s">
        <v>21</v>
      </c>
      <c r="F2" s="5" t="s">
        <v>22</v>
      </c>
    </row>
    <row r="3" spans="1:7" ht="15.75" x14ac:dyDescent="0.25">
      <c r="A3" s="6" t="s">
        <v>14</v>
      </c>
      <c r="B3" s="7" t="s">
        <v>4</v>
      </c>
      <c r="C3" s="7" t="s">
        <v>9</v>
      </c>
      <c r="D3" s="7" t="s">
        <v>43</v>
      </c>
      <c r="E3" s="7">
        <v>5</v>
      </c>
      <c r="F3" s="8" t="s">
        <v>23</v>
      </c>
    </row>
    <row r="4" spans="1:7" ht="15.75" x14ac:dyDescent="0.25">
      <c r="A4" s="9" t="s">
        <v>15</v>
      </c>
      <c r="B4" s="10" t="s">
        <v>5</v>
      </c>
      <c r="C4" s="10" t="s">
        <v>8</v>
      </c>
      <c r="D4" s="10" t="s">
        <v>42</v>
      </c>
      <c r="E4" s="10">
        <v>6</v>
      </c>
      <c r="F4" s="11" t="s">
        <v>23</v>
      </c>
    </row>
    <row r="5" spans="1:7" ht="15.75" x14ac:dyDescent="0.25">
      <c r="A5" s="6" t="s">
        <v>16</v>
      </c>
      <c r="B5" s="7" t="s">
        <v>6</v>
      </c>
      <c r="C5" s="7" t="s">
        <v>10</v>
      </c>
      <c r="D5" s="7" t="s">
        <v>41</v>
      </c>
      <c r="E5" s="7">
        <v>10</v>
      </c>
      <c r="F5" s="8" t="s">
        <v>23</v>
      </c>
    </row>
    <row r="6" spans="1:7" ht="15.75" x14ac:dyDescent="0.25">
      <c r="A6" s="9" t="s">
        <v>17</v>
      </c>
      <c r="B6" s="10" t="s">
        <v>7</v>
      </c>
      <c r="C6" s="10" t="s">
        <v>11</v>
      </c>
      <c r="D6" s="10" t="s">
        <v>40</v>
      </c>
      <c r="E6" s="10">
        <v>1</v>
      </c>
      <c r="F6" s="11" t="s">
        <v>23</v>
      </c>
    </row>
    <row r="7" spans="1:7" ht="15.75" x14ac:dyDescent="0.25">
      <c r="A7" s="6"/>
      <c r="B7" s="7"/>
      <c r="C7" s="16" t="s">
        <v>20</v>
      </c>
      <c r="D7" s="7" t="s">
        <v>44</v>
      </c>
      <c r="E7" s="7"/>
      <c r="F7" s="8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2"/>
      <c r="B9" s="1"/>
      <c r="C9" s="1"/>
      <c r="D9" s="1"/>
      <c r="E9" s="1"/>
      <c r="F9" s="1"/>
      <c r="G9" s="1"/>
    </row>
  </sheetData>
  <mergeCells count="1">
    <mergeCell ref="A1:F1"/>
  </mergeCell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B1" zoomScale="87" workbookViewId="0">
      <selection activeCell="E45" sqref="E45"/>
    </sheetView>
  </sheetViews>
  <sheetFormatPr defaultRowHeight="15" x14ac:dyDescent="0.25"/>
  <cols>
    <col min="1" max="1" width="28.42578125" bestFit="1" customWidth="1"/>
    <col min="2" max="2" width="46.85546875" bestFit="1" customWidth="1"/>
    <col min="3" max="3" width="51.28515625" bestFit="1" customWidth="1"/>
    <col min="4" max="4" width="38.28515625" bestFit="1" customWidth="1"/>
    <col min="5" max="5" width="31.42578125" bestFit="1" customWidth="1"/>
    <col min="6" max="6" width="20.140625" bestFit="1" customWidth="1"/>
    <col min="7" max="7" width="11.28515625" bestFit="1" customWidth="1"/>
  </cols>
  <sheetData>
    <row r="1" spans="1:6" ht="15.75" x14ac:dyDescent="0.25">
      <c r="A1" s="3" t="s">
        <v>13</v>
      </c>
      <c r="B1" s="4" t="s">
        <v>18</v>
      </c>
      <c r="C1" s="4" t="s">
        <v>19</v>
      </c>
      <c r="D1" s="4" t="s">
        <v>37</v>
      </c>
      <c r="E1" s="4" t="s">
        <v>21</v>
      </c>
      <c r="F1" s="5" t="s">
        <v>22</v>
      </c>
    </row>
    <row r="2" spans="1:6" ht="15.75" x14ac:dyDescent="0.25">
      <c r="A2" s="6" t="s">
        <v>14</v>
      </c>
      <c r="B2" s="7" t="s">
        <v>4</v>
      </c>
      <c r="C2" s="7" t="s">
        <v>9</v>
      </c>
      <c r="D2" s="7" t="s">
        <v>43</v>
      </c>
      <c r="E2" s="7">
        <v>5</v>
      </c>
      <c r="F2" s="8" t="s">
        <v>23</v>
      </c>
    </row>
    <row r="3" spans="1:6" ht="15.75" x14ac:dyDescent="0.25">
      <c r="A3" s="9" t="s">
        <v>15</v>
      </c>
      <c r="B3" s="10" t="s">
        <v>5</v>
      </c>
      <c r="C3" s="10" t="s">
        <v>8</v>
      </c>
      <c r="D3" s="10" t="s">
        <v>42</v>
      </c>
      <c r="E3" s="10">
        <v>6</v>
      </c>
      <c r="F3" s="11" t="s">
        <v>23</v>
      </c>
    </row>
    <row r="4" spans="1:6" ht="15.75" x14ac:dyDescent="0.25">
      <c r="A4" s="6" t="s">
        <v>16</v>
      </c>
      <c r="B4" s="7" t="s">
        <v>6</v>
      </c>
      <c r="C4" s="7" t="s">
        <v>10</v>
      </c>
      <c r="D4" s="7" t="s">
        <v>41</v>
      </c>
      <c r="E4" s="7">
        <v>10</v>
      </c>
      <c r="F4" s="8" t="s">
        <v>23</v>
      </c>
    </row>
    <row r="5" spans="1:6" ht="15.75" x14ac:dyDescent="0.25">
      <c r="A5" s="9" t="s">
        <v>17</v>
      </c>
      <c r="B5" s="10" t="s">
        <v>7</v>
      </c>
      <c r="C5" s="10" t="s">
        <v>11</v>
      </c>
      <c r="D5" s="10" t="s">
        <v>40</v>
      </c>
      <c r="E5" s="10">
        <v>1</v>
      </c>
      <c r="F5" s="11" t="s">
        <v>23</v>
      </c>
    </row>
    <row r="6" spans="1:6" ht="15.75" x14ac:dyDescent="0.25">
      <c r="A6" s="6"/>
      <c r="B6" s="7"/>
      <c r="C6" s="16" t="s">
        <v>20</v>
      </c>
      <c r="D6" s="7" t="s">
        <v>44</v>
      </c>
      <c r="E6" s="7"/>
      <c r="F6" s="8"/>
    </row>
    <row r="8" spans="1:6" ht="15.75" x14ac:dyDescent="0.25">
      <c r="A8" s="1" t="s">
        <v>13</v>
      </c>
      <c r="B8" s="1" t="s">
        <v>38</v>
      </c>
      <c r="C8" s="1" t="s">
        <v>36</v>
      </c>
      <c r="D8" s="1" t="s">
        <v>39</v>
      </c>
      <c r="E8" s="1" t="s">
        <v>21</v>
      </c>
      <c r="F8" s="1" t="s">
        <v>45</v>
      </c>
    </row>
    <row r="9" spans="1:6" ht="15.75" x14ac:dyDescent="0.25">
      <c r="A9" s="1" t="s">
        <v>0</v>
      </c>
      <c r="B9" s="1">
        <f>0.15*Table134[[#This Row],[Time (h/Months)]]</f>
        <v>1.5</v>
      </c>
      <c r="C9" s="1">
        <f>Table134[[#This Row],[Energy (kWh) (Kilo Watts Produced * Time)]]*5</f>
        <v>7.5</v>
      </c>
      <c r="D9" s="15">
        <f>Table134[[#This Row],[Power Output (Energy * Amount of Bulbs Used)]]*0.12</f>
        <v>0.89999999999999991</v>
      </c>
      <c r="E9" s="1">
        <v>5</v>
      </c>
      <c r="F9" s="1">
        <v>10</v>
      </c>
    </row>
    <row r="10" spans="1:6" ht="15.75" x14ac:dyDescent="0.25">
      <c r="A10" s="1" t="s">
        <v>1</v>
      </c>
      <c r="B10" s="1">
        <f>0.045*Table134[[#This Row],[Time (h/Months)]]</f>
        <v>0.44999999999999996</v>
      </c>
      <c r="C10" s="1">
        <f>Table134[[#This Row],[Energy (kWh) (Kilo Watts Produced * Time)]]*6</f>
        <v>2.6999999999999997</v>
      </c>
      <c r="D10" s="15">
        <f>Table134[[#This Row],[Power Output (Energy * Amount of Bulbs Used)]]*0.12</f>
        <v>0.32399999999999995</v>
      </c>
      <c r="E10" s="1">
        <v>6</v>
      </c>
      <c r="F10" s="1">
        <v>10</v>
      </c>
    </row>
    <row r="11" spans="1:6" ht="15.75" x14ac:dyDescent="0.25">
      <c r="A11" s="1" t="s">
        <v>2</v>
      </c>
      <c r="B11" s="1">
        <f>0.026*Table134[[#This Row],[Time (h/Months)]]</f>
        <v>0.26</v>
      </c>
      <c r="C11" s="1">
        <f>Table134[[#This Row],[Energy (kWh) (Kilo Watts Produced * Time)]]*10</f>
        <v>2.6</v>
      </c>
      <c r="D11" s="15">
        <f>Table134[[#This Row],[Power Output (Energy * Amount of Bulbs Used)]]*0.12</f>
        <v>0.312</v>
      </c>
      <c r="E11" s="1">
        <v>10</v>
      </c>
      <c r="F11" s="1">
        <v>10</v>
      </c>
    </row>
    <row r="12" spans="1:6" ht="15.75" x14ac:dyDescent="0.25">
      <c r="A12" s="1" t="s">
        <v>3</v>
      </c>
      <c r="B12" s="1">
        <f>0.056*Table134[[#This Row],[Time (h/Months)]]</f>
        <v>0.56000000000000005</v>
      </c>
      <c r="C12" s="1">
        <f>Table134[[#This Row],[Energy (kWh) (Kilo Watts Produced * Time)]]*1</f>
        <v>0.56000000000000005</v>
      </c>
      <c r="D12" s="15">
        <f>Table134[[#This Row],[Power Output (Energy * Amount of Bulbs Used)]]*0.12</f>
        <v>6.720000000000001E-2</v>
      </c>
      <c r="E12" s="1">
        <v>1</v>
      </c>
      <c r="F12" s="1">
        <v>10</v>
      </c>
    </row>
    <row r="13" spans="1:6" ht="15.75" x14ac:dyDescent="0.25">
      <c r="A13" s="1"/>
      <c r="B13" s="1"/>
      <c r="C13" s="1"/>
      <c r="D13" s="15"/>
      <c r="E13" s="1"/>
      <c r="F13" s="1"/>
    </row>
    <row r="14" spans="1:6" ht="15.75" x14ac:dyDescent="0.25">
      <c r="A14" s="1"/>
      <c r="B14" s="1"/>
      <c r="C14" s="1" t="s">
        <v>46</v>
      </c>
      <c r="D14" s="15">
        <f>SUM(Table134[Electrical Bill (Power Output* 0.12)])</f>
        <v>1.6031999999999997</v>
      </c>
      <c r="E14" s="1"/>
      <c r="F14" s="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abSelected="1" zoomScale="83" zoomScaleNormal="145" workbookViewId="0">
      <selection activeCell="I35" sqref="I35"/>
    </sheetView>
  </sheetViews>
  <sheetFormatPr defaultRowHeight="15" x14ac:dyDescent="0.25"/>
  <cols>
    <col min="1" max="1" width="28.42578125" bestFit="1" customWidth="1"/>
    <col min="2" max="2" width="22.28515625" bestFit="1" customWidth="1"/>
    <col min="3" max="3" width="26.140625" bestFit="1" customWidth="1"/>
    <col min="4" max="4" width="27.85546875" bestFit="1" customWidth="1"/>
    <col min="5" max="5" width="29.140625" bestFit="1" customWidth="1"/>
    <col min="6" max="7" width="11.28515625" bestFit="1" customWidth="1"/>
  </cols>
  <sheetData>
    <row r="1" spans="1:7" ht="15.75" x14ac:dyDescent="0.25">
      <c r="A1" s="3" t="s">
        <v>13</v>
      </c>
      <c r="B1" s="4" t="s">
        <v>18</v>
      </c>
      <c r="C1" s="4" t="s">
        <v>19</v>
      </c>
      <c r="D1" s="4" t="s">
        <v>37</v>
      </c>
      <c r="E1" s="4" t="s">
        <v>21</v>
      </c>
      <c r="F1" s="5" t="s">
        <v>22</v>
      </c>
    </row>
    <row r="2" spans="1:7" ht="15.75" x14ac:dyDescent="0.25">
      <c r="A2" s="6" t="s">
        <v>14</v>
      </c>
      <c r="B2" s="7" t="s">
        <v>4</v>
      </c>
      <c r="C2" s="7" t="s">
        <v>9</v>
      </c>
      <c r="D2" s="7" t="s">
        <v>43</v>
      </c>
      <c r="E2" s="7">
        <v>5</v>
      </c>
      <c r="F2" s="8" t="s">
        <v>23</v>
      </c>
    </row>
    <row r="3" spans="1:7" ht="15.75" x14ac:dyDescent="0.25">
      <c r="A3" s="9" t="s">
        <v>15</v>
      </c>
      <c r="B3" s="10" t="s">
        <v>5</v>
      </c>
      <c r="C3" s="10" t="s">
        <v>8</v>
      </c>
      <c r="D3" s="10" t="s">
        <v>42</v>
      </c>
      <c r="E3" s="10">
        <v>6</v>
      </c>
      <c r="F3" s="11" t="s">
        <v>23</v>
      </c>
    </row>
    <row r="4" spans="1:7" ht="15.75" x14ac:dyDescent="0.25">
      <c r="A4" s="6" t="s">
        <v>16</v>
      </c>
      <c r="B4" s="7" t="s">
        <v>6</v>
      </c>
      <c r="C4" s="7" t="s">
        <v>10</v>
      </c>
      <c r="D4" s="7" t="s">
        <v>41</v>
      </c>
      <c r="E4" s="7">
        <v>10</v>
      </c>
      <c r="F4" s="8" t="s">
        <v>23</v>
      </c>
    </row>
    <row r="5" spans="1:7" ht="15.75" x14ac:dyDescent="0.25">
      <c r="A5" s="9" t="s">
        <v>17</v>
      </c>
      <c r="B5" s="10" t="s">
        <v>7</v>
      </c>
      <c r="C5" s="10" t="s">
        <v>11</v>
      </c>
      <c r="D5" s="10" t="s">
        <v>40</v>
      </c>
      <c r="E5" s="10">
        <v>1</v>
      </c>
      <c r="F5" s="11" t="s">
        <v>23</v>
      </c>
    </row>
    <row r="6" spans="1:7" ht="15.75" x14ac:dyDescent="0.25">
      <c r="A6" s="6"/>
      <c r="B6" s="7"/>
      <c r="C6" s="16" t="s">
        <v>20</v>
      </c>
      <c r="D6" s="7" t="s">
        <v>44</v>
      </c>
      <c r="E6" s="7"/>
      <c r="F6" s="8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2" t="s">
        <v>26</v>
      </c>
      <c r="B10" s="2" t="s">
        <v>33</v>
      </c>
      <c r="C10" s="2" t="s">
        <v>24</v>
      </c>
      <c r="D10" s="2" t="s">
        <v>34</v>
      </c>
      <c r="E10" s="1"/>
      <c r="F10" s="1"/>
      <c r="G10" s="1"/>
    </row>
    <row r="11" spans="1:7" ht="15.75" x14ac:dyDescent="0.25">
      <c r="A11" s="1" t="s">
        <v>25</v>
      </c>
      <c r="B11" s="15">
        <v>1</v>
      </c>
      <c r="C11" s="1">
        <v>72</v>
      </c>
      <c r="D11" s="15">
        <f>Table8[[#This Row],[Quantity]]*Table8[[#This Row],[Cost/Item]]</f>
        <v>72</v>
      </c>
      <c r="E11" s="1"/>
      <c r="F11" s="1"/>
      <c r="G11" s="1"/>
    </row>
    <row r="12" spans="1:7" ht="15.75" x14ac:dyDescent="0.25">
      <c r="A12" s="1" t="s">
        <v>27</v>
      </c>
      <c r="B12" s="15">
        <v>0.5</v>
      </c>
      <c r="C12" s="1">
        <v>5</v>
      </c>
      <c r="D12" s="15">
        <f>Table8[[#This Row],[Quantity]]*Table8[[#This Row],[Cost/Item]]</f>
        <v>2.5</v>
      </c>
      <c r="E12" s="1"/>
      <c r="F12" s="1"/>
      <c r="G12" s="1"/>
    </row>
    <row r="13" spans="1:7" ht="15.75" x14ac:dyDescent="0.25">
      <c r="A13" s="1" t="s">
        <v>15</v>
      </c>
      <c r="B13" s="15">
        <v>1</v>
      </c>
      <c r="C13" s="1">
        <v>6</v>
      </c>
      <c r="D13" s="15">
        <f>Table8[[#This Row],[Quantity]]*Table8[[#This Row],[Cost/Item]]</f>
        <v>6</v>
      </c>
      <c r="E13" s="1"/>
      <c r="F13" s="1"/>
      <c r="G13" s="1"/>
    </row>
    <row r="14" spans="1:7" ht="15.75" x14ac:dyDescent="0.25">
      <c r="A14" s="1" t="s">
        <v>16</v>
      </c>
      <c r="B14" s="15">
        <v>1.5</v>
      </c>
      <c r="C14" s="1">
        <v>10</v>
      </c>
      <c r="D14" s="15">
        <f>Table8[[#This Row],[Quantity]]*Table8[[#This Row],[Cost/Item]]</f>
        <v>15</v>
      </c>
      <c r="E14" s="1"/>
      <c r="F14" s="1"/>
      <c r="G14" s="1"/>
    </row>
    <row r="15" spans="1:7" ht="15.75" x14ac:dyDescent="0.25">
      <c r="A15" s="1" t="s">
        <v>28</v>
      </c>
      <c r="B15" s="15">
        <v>3.5</v>
      </c>
      <c r="C15" s="1">
        <v>1</v>
      </c>
      <c r="D15" s="15">
        <f>Table8[[#This Row],[Quantity]]*Table8[[#This Row],[Cost/Item]]</f>
        <v>3.5</v>
      </c>
      <c r="E15" s="1"/>
      <c r="F15" s="1"/>
      <c r="G15" s="1"/>
    </row>
    <row r="16" spans="1:7" ht="15.75" x14ac:dyDescent="0.25">
      <c r="A16" s="1" t="s">
        <v>29</v>
      </c>
      <c r="B16" s="15">
        <v>0.5</v>
      </c>
      <c r="C16" s="1">
        <v>18</v>
      </c>
      <c r="D16" s="15">
        <f>Table8[[#This Row],[Quantity]]*Table8[[#This Row],[Cost/Item]]</f>
        <v>9</v>
      </c>
      <c r="E16" s="1"/>
      <c r="F16" s="1"/>
      <c r="G16" s="1"/>
    </row>
    <row r="17" spans="1:7" ht="15.75" x14ac:dyDescent="0.25">
      <c r="A17" s="1" t="s">
        <v>30</v>
      </c>
      <c r="B17" s="15">
        <v>0.5</v>
      </c>
      <c r="C17" s="1">
        <v>0</v>
      </c>
      <c r="D17" s="15">
        <f>Table8[[#This Row],[Quantity]]*Table8[[#This Row],[Cost/Item]]</f>
        <v>0</v>
      </c>
      <c r="E17" s="1"/>
      <c r="F17" s="1"/>
      <c r="G17" s="1"/>
    </row>
    <row r="18" spans="1:7" ht="15.75" x14ac:dyDescent="0.25">
      <c r="A18" s="1" t="s">
        <v>31</v>
      </c>
      <c r="B18" s="15">
        <v>0.75</v>
      </c>
      <c r="C18" s="1">
        <v>8</v>
      </c>
      <c r="D18" s="15">
        <f>Table8[[#This Row],[Quantity]]*Table8[[#This Row],[Cost/Item]]</f>
        <v>6</v>
      </c>
      <c r="E18" s="13"/>
      <c r="F18" s="1"/>
      <c r="G18" s="1"/>
    </row>
    <row r="19" spans="1:7" ht="15.75" x14ac:dyDescent="0.25">
      <c r="A19" s="1" t="s">
        <v>32</v>
      </c>
      <c r="B19" s="15">
        <v>1</v>
      </c>
      <c r="C19" s="1">
        <v>1</v>
      </c>
      <c r="D19" s="15">
        <f>Table8[[#This Row],[Quantity]]*Table8[[#This Row],[Cost/Item]]</f>
        <v>1</v>
      </c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2" t="s">
        <v>35</v>
      </c>
      <c r="B21" s="14">
        <f>SUM(Table8[[Total cost of Equipment ]])</f>
        <v>115</v>
      </c>
      <c r="C21" s="1"/>
      <c r="D21" s="1"/>
      <c r="E21" s="1"/>
      <c r="F21" s="1"/>
      <c r="G21" s="1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Physics Sheet</vt:lpstr>
      <vt:lpstr>ICT and Math Sheet</vt:lpstr>
      <vt:lpstr>Math and ICT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Rajai</dc:creator>
  <cp:lastModifiedBy>User</cp:lastModifiedBy>
  <dcterms:created xsi:type="dcterms:W3CDTF">2023-05-11T06:03:00Z</dcterms:created>
  <dcterms:modified xsi:type="dcterms:W3CDTF">2023-05-14T19:43:58Z</dcterms:modified>
</cp:coreProperties>
</file>